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  <externalReference r:id="rId11"/>
    <externalReference r:id="rId12"/>
  </externalReferences>
  <definedNames>
    <definedName name="_xlnm.Print_Area" localSheetId="5">'з початку року'!$A$1:$P$47</definedName>
  </definedNames>
  <calcPr fullCalcOnLoad="1"/>
</workbook>
</file>

<file path=xl/sharedStrings.xml><?xml version="1.0" encoding="utf-8"?>
<sst xmlns="http://schemas.openxmlformats.org/spreadsheetml/2006/main" count="220" uniqueCount="99">
  <si>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</si>
  <si>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</si>
  <si>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</si>
  <si>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</si>
  <si>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</si>
  <si>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</si>
  <si>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</si>
  <si>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</si>
  <si>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</si>
  <si>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</si>
  <si>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</si>
  <si>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</si>
  <si>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</si>
  <si>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</si>
  <si>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</si>
  <si>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</si>
  <si>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</si>
  <si>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</si>
  <si>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</si>
  <si>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</si>
  <si>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</si>
  <si>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</si>
  <si>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</si>
  <si>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</si>
  <si>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</si>
  <si>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</si>
  <si>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</si>
  <si>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</si>
  <si>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</si>
  <si>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</si>
  <si>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</si>
  <si>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</si>
  <si>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</si>
  <si>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</si>
  <si>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</si>
  <si>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</si>
  <si>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</si>
  <si>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</si>
  <si>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</si>
  <si>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</si>
  <si>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</si>
  <si>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</si>
  <si>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</si>
  <si>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</si>
  <si>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</si>
  <si>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</si>
  <si>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</si>
  <si>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</si>
  <si>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</si>
  <si>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</si>
  <si>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</si>
  <si>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</si>
  <si>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</si>
  <si>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</si>
  <si>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</si>
  <si>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</si>
  <si>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</si>
  <si>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</si>
  <si>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</si>
  <si>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</si>
  <si>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</si>
  <si>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</si>
  <si>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</si>
  <si>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</si>
  <si>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</si>
  <si>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</si>
  <si>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</si>
  <si>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</si>
  <si>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</si>
  <si>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</si>
  <si>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</si>
  <si>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</si>
  <si>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</si>
  <si>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</si>
  <si>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</si>
  <si>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</si>
  <si>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</si>
  <si>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</si>
  <si>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</si>
  <si>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</si>
  <si>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</si>
  <si>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</si>
  <si>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</si>
  <si>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</si>
  <si>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</si>
  <si>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</si>
  <si>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</si>
  <si>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</si>
  <si>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</si>
  <si>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</si>
  <si>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</si>
  <si>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</si>
  <si>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</si>
  <si>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t>план на січень-травень 2017р.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</si>
  <si>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</si>
  <si>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26.05.2017р.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</si>
  <si>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26.05.2017</t>
    </r>
    <r>
      <rPr>
        <sz val="10"/>
        <rFont val="Times New Roman"/>
        <family val="1"/>
      </rPr>
      <t xml:space="preserve"> (тис.грн.)</t>
    </r>
  </si>
  <si>
    <t>станом на 26.05.2017</t>
  </si>
  <si>
    <r>
      <t xml:space="preserve">станом на 26.05.2017р.           </t>
    </r>
    <r>
      <rPr>
        <sz val="10"/>
        <rFont val="Arial Cyr"/>
        <family val="0"/>
      </rPr>
      <t xml:space="preserve">  ( 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</si>
</sst>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25"/>
      <color indexed="8"/>
      <name val="Times New Roman"/>
      <family val="1"/>
    </font>
    <font>
      <sz val="5.2"/>
      <color indexed="8"/>
      <name val="Times New Roman"/>
      <family val="1"/>
    </font>
    <font>
      <sz val="4.9"/>
      <color indexed="8"/>
      <name val="Times New Roman"/>
      <family val="1"/>
    </font>
    <font>
      <sz val="6.75"/>
      <color indexed="8"/>
      <name val="Times New Roman"/>
      <family val="1"/>
    </font>
    <font>
      <sz val="6.7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4" xfId="0" applyNumberFormat="1" applyFont="1" applyBorder="1" applyAlignment="1">
      <alignment horizontal="center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49" xfId="0" applyFont="1" applyBorder="1" applyAlignment="1">
      <alignment horizontal="center"/>
    </xf>
    <xf numFmtId="185" fontId="11" fillId="0" borderId="55" xfId="0" applyNumberFormat="1" applyFont="1" applyBorder="1" applyAlignment="1">
      <alignment horizontal="center"/>
    </xf>
    <xf numFmtId="185" fontId="11" fillId="0" borderId="56" xfId="0" applyNumberFormat="1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" fillId="0" borderId="3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58" xfId="0" applyNumberFormat="1" applyFont="1" applyBorder="1" applyAlignment="1">
      <alignment horizontal="center"/>
    </xf>
    <xf numFmtId="185" fontId="2" fillId="0" borderId="59" xfId="0" applyNumberFormat="1" applyFont="1" applyBorder="1" applyAlignment="1">
      <alignment horizontal="center"/>
    </xf>
    <xf numFmtId="0" fontId="12" fillId="0" borderId="60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41773773"/>
        <c:axId val="40419638"/>
      </c:lineChart>
      <c:catAx>
        <c:axId val="417737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19638"/>
        <c:crosses val="autoZero"/>
        <c:auto val="0"/>
        <c:lblOffset val="100"/>
        <c:tickLblSkip val="1"/>
        <c:noMultiLvlLbl val="0"/>
      </c:catAx>
      <c:valAx>
        <c:axId val="4041963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77377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28232423"/>
        <c:axId val="52765216"/>
      </c:lineChart>
      <c:catAx>
        <c:axId val="2823242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65216"/>
        <c:crosses val="autoZero"/>
        <c:auto val="0"/>
        <c:lblOffset val="100"/>
        <c:tickLblSkip val="1"/>
        <c:noMultiLvlLbl val="0"/>
      </c:catAx>
      <c:valAx>
        <c:axId val="5276521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23242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5124897"/>
        <c:axId val="46124074"/>
      </c:lineChart>
      <c:catAx>
        <c:axId val="512489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124074"/>
        <c:crosses val="autoZero"/>
        <c:auto val="0"/>
        <c:lblOffset val="100"/>
        <c:tickLblSkip val="1"/>
        <c:noMultiLvlLbl val="0"/>
      </c:catAx>
      <c:valAx>
        <c:axId val="4612407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2489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12463483"/>
        <c:axId val="45062484"/>
      </c:lineChart>
      <c:catAx>
        <c:axId val="124634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062484"/>
        <c:crosses val="autoZero"/>
        <c:auto val="0"/>
        <c:lblOffset val="100"/>
        <c:tickLblSkip val="1"/>
        <c:noMultiLvlLbl val="0"/>
      </c:catAx>
      <c:valAx>
        <c:axId val="4506248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46348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2909173"/>
        <c:axId val="26182558"/>
      </c:lineChart>
      <c:catAx>
        <c:axId val="29091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182558"/>
        <c:crosses val="autoZero"/>
        <c:auto val="0"/>
        <c:lblOffset val="100"/>
        <c:tickLblSkip val="1"/>
        <c:noMultiLvlLbl val="0"/>
      </c:catAx>
      <c:valAx>
        <c:axId val="2618255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0917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26.05.2017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травень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34316431"/>
        <c:axId val="40412424"/>
      </c:bar3DChart>
      <c:catAx>
        <c:axId val="34316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412424"/>
        <c:crosses val="autoZero"/>
        <c:auto val="1"/>
        <c:lblOffset val="100"/>
        <c:tickLblSkip val="1"/>
        <c:noMultiLvlLbl val="0"/>
      </c:catAx>
      <c:valAx>
        <c:axId val="40412424"/>
        <c:scaling>
          <c:orientation val="minMax"/>
          <c:max val="28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316431"/>
        <c:crossesAt val="1"/>
        <c:crossBetween val="between"/>
        <c:dispUnits/>
        <c:majorUnit val="20000"/>
        <c:minorUnit val="56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травень2017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8167497"/>
        <c:axId val="52180882"/>
      </c:bar3DChart>
      <c:catAx>
        <c:axId val="28167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180882"/>
        <c:crosses val="autoZero"/>
        <c:auto val="1"/>
        <c:lblOffset val="100"/>
        <c:tickLblSkip val="1"/>
        <c:noMultiLvlLbl val="0"/>
      </c:catAx>
      <c:valAx>
        <c:axId val="52180882"/>
        <c:scaling>
          <c:orientation val="minMax"/>
          <c:max val="14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167497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26.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5.2017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529 507,3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501 214,0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січень-травень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- 30 637,9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травень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112 090,2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травень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- 28 293,3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 17"/>
      <sheetName val="грудень"/>
      <sheetName val="лютий (весь бюдж розв"/>
    </sheetNames>
    <sheetDataSet>
      <sheetData sheetId="1">
        <row r="97">
          <cell r="D97">
            <v>102.57358</v>
          </cell>
        </row>
      </sheetData>
      <sheetData sheetId="2">
        <row r="97">
          <cell r="D97">
            <v>1399.2856000000002</v>
          </cell>
        </row>
      </sheetData>
      <sheetData sheetId="3">
        <row r="94">
          <cell r="D94">
            <v>7713.34596</v>
          </cell>
        </row>
      </sheetData>
      <sheetData sheetId="4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8" t="s">
        <v>60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"/>
      <c r="P1" s="121" t="s">
        <v>75</v>
      </c>
      <c r="Q1" s="122"/>
      <c r="R1" s="122"/>
      <c r="S1" s="122"/>
      <c r="T1" s="122"/>
      <c r="U1" s="123"/>
    </row>
    <row r="2" spans="1:21" ht="15" thickBot="1">
      <c r="A2" s="124" t="s">
        <v>65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"/>
      <c r="P2" s="127" t="s">
        <v>66</v>
      </c>
      <c r="Q2" s="128"/>
      <c r="R2" s="128"/>
      <c r="S2" s="128"/>
      <c r="T2" s="128"/>
      <c r="U2" s="129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30" t="s">
        <v>47</v>
      </c>
      <c r="T3" s="131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32">
        <v>0</v>
      </c>
      <c r="T4" s="133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4">
        <v>0</v>
      </c>
      <c r="T5" s="135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6">
        <v>0</v>
      </c>
      <c r="T6" s="137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6">
        <v>0</v>
      </c>
      <c r="T7" s="137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4">
        <v>0</v>
      </c>
      <c r="T8" s="135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4">
        <v>0</v>
      </c>
      <c r="T9" s="135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4">
        <v>0</v>
      </c>
      <c r="T10" s="135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4">
        <v>0</v>
      </c>
      <c r="T11" s="135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4">
        <v>0</v>
      </c>
      <c r="T12" s="135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4">
        <v>0</v>
      </c>
      <c r="T13" s="135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4">
        <v>0</v>
      </c>
      <c r="T14" s="135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4">
        <v>1</v>
      </c>
      <c r="T15" s="135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4">
        <v>0</v>
      </c>
      <c r="T16" s="135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4">
        <v>0</v>
      </c>
      <c r="T17" s="135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4">
        <v>0</v>
      </c>
      <c r="T18" s="135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4">
        <v>0</v>
      </c>
      <c r="T19" s="135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4">
        <v>0</v>
      </c>
      <c r="T20" s="135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4">
        <v>0</v>
      </c>
      <c r="T21" s="135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4">
        <v>0</v>
      </c>
      <c r="T22" s="135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40">
        <f>SUM(S4:S22)</f>
        <v>1</v>
      </c>
      <c r="T23" s="141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38" t="s">
        <v>33</v>
      </c>
      <c r="Q26" s="138"/>
      <c r="R26" s="138"/>
      <c r="S26" s="138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42" t="s">
        <v>29</v>
      </c>
      <c r="Q27" s="142"/>
      <c r="R27" s="142"/>
      <c r="S27" s="14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3">
        <v>42767</v>
      </c>
      <c r="Q28" s="146">
        <f>'[2]січень 17'!$D$94</f>
        <v>9505.30341</v>
      </c>
      <c r="R28" s="146"/>
      <c r="S28" s="146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4"/>
      <c r="Q29" s="146"/>
      <c r="R29" s="146"/>
      <c r="S29" s="146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47" t="s">
        <v>45</v>
      </c>
      <c r="R31" s="148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9" t="s">
        <v>40</v>
      </c>
      <c r="R32" s="149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38" t="s">
        <v>30</v>
      </c>
      <c r="Q36" s="138"/>
      <c r="R36" s="138"/>
      <c r="S36" s="138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9" t="s">
        <v>31</v>
      </c>
      <c r="Q37" s="139"/>
      <c r="R37" s="139"/>
      <c r="S37" s="139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43">
        <v>42767</v>
      </c>
      <c r="Q38" s="145">
        <f>104633628.96/1000</f>
        <v>104633.62895999999</v>
      </c>
      <c r="R38" s="145"/>
      <c r="S38" s="145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4"/>
      <c r="Q39" s="145"/>
      <c r="R39" s="145"/>
      <c r="S39" s="145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  <mergeCell ref="P36:S36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18" t="s">
        <v>70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  <c r="O1" s="1"/>
      <c r="P1" s="121" t="s">
        <v>74</v>
      </c>
      <c r="Q1" s="122"/>
      <c r="R1" s="122"/>
      <c r="S1" s="122"/>
      <c r="T1" s="122"/>
      <c r="U1" s="123"/>
    </row>
    <row r="2" spans="1:21" ht="15" thickBot="1">
      <c r="A2" s="124" t="s">
        <v>72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  <c r="O2" s="1"/>
      <c r="P2" s="127" t="s">
        <v>73</v>
      </c>
      <c r="Q2" s="128"/>
      <c r="R2" s="128"/>
      <c r="S2" s="128"/>
      <c r="T2" s="128"/>
      <c r="U2" s="129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0" t="s">
        <v>47</v>
      </c>
      <c r="T3" s="151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32">
        <v>0</v>
      </c>
      <c r="T4" s="133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4">
        <v>0</v>
      </c>
      <c r="T5" s="135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6">
        <v>0</v>
      </c>
      <c r="T6" s="137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6">
        <v>1</v>
      </c>
      <c r="T7" s="137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4">
        <v>0</v>
      </c>
      <c r="T8" s="135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4">
        <v>0</v>
      </c>
      <c r="T9" s="135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4">
        <v>0</v>
      </c>
      <c r="T10" s="135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4">
        <v>0</v>
      </c>
      <c r="T11" s="135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4">
        <v>0</v>
      </c>
      <c r="T12" s="135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4">
        <v>0</v>
      </c>
      <c r="T13" s="135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4">
        <v>0</v>
      </c>
      <c r="T14" s="135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4">
        <v>0</v>
      </c>
      <c r="T15" s="135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4">
        <v>0</v>
      </c>
      <c r="T16" s="135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4">
        <v>0</v>
      </c>
      <c r="T17" s="135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4">
        <v>0</v>
      </c>
      <c r="T18" s="135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4">
        <v>0</v>
      </c>
      <c r="T19" s="135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4">
        <v>0</v>
      </c>
      <c r="T20" s="135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4">
        <v>0</v>
      </c>
      <c r="T21" s="135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4">
        <v>0</v>
      </c>
      <c r="T22" s="135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2">
        <v>0</v>
      </c>
      <c r="T23" s="153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40">
        <f>SUM(S4:S23)</f>
        <v>1</v>
      </c>
      <c r="T24" s="141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38" t="s">
        <v>33</v>
      </c>
      <c r="Q27" s="138"/>
      <c r="R27" s="138"/>
      <c r="S27" s="138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42" t="s">
        <v>29</v>
      </c>
      <c r="Q28" s="142"/>
      <c r="R28" s="142"/>
      <c r="S28" s="142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43">
        <v>42795</v>
      </c>
      <c r="Q29" s="146">
        <f>'[2]лютий'!$D$94</f>
        <v>7713.34596</v>
      </c>
      <c r="R29" s="146"/>
      <c r="S29" s="146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44"/>
      <c r="Q30" s="146"/>
      <c r="R30" s="146"/>
      <c r="S30" s="146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47" t="s">
        <v>45</v>
      </c>
      <c r="R32" s="148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49" t="s">
        <v>40</v>
      </c>
      <c r="R33" s="149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38" t="s">
        <v>30</v>
      </c>
      <c r="Q37" s="138"/>
      <c r="R37" s="138"/>
      <c r="S37" s="138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39" t="s">
        <v>31</v>
      </c>
      <c r="Q38" s="139"/>
      <c r="R38" s="139"/>
      <c r="S38" s="139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43">
        <v>42795</v>
      </c>
      <c r="Q39" s="145">
        <v>115182.07822999997</v>
      </c>
      <c r="R39" s="145"/>
      <c r="S39" s="145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44"/>
      <c r="Q40" s="145"/>
      <c r="R40" s="145"/>
      <c r="S40" s="145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  <mergeCell ref="Q29:S30"/>
    <mergeCell ref="Q32:R32"/>
    <mergeCell ref="S17:T17"/>
    <mergeCell ref="S18:T18"/>
    <mergeCell ref="S19:T19"/>
    <mergeCell ref="S20:T20"/>
    <mergeCell ref="S22:T22"/>
    <mergeCell ref="S23:T23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77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78</v>
      </c>
      <c r="S1" s="122"/>
      <c r="T1" s="122"/>
      <c r="U1" s="122"/>
      <c r="V1" s="122"/>
      <c r="W1" s="123"/>
    </row>
    <row r="2" spans="1:23" ht="15" thickBot="1">
      <c r="A2" s="124" t="s">
        <v>83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84</v>
      </c>
      <c r="S2" s="128"/>
      <c r="T2" s="128"/>
      <c r="U2" s="128"/>
      <c r="V2" s="128"/>
      <c r="W2" s="129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0" t="s">
        <v>47</v>
      </c>
      <c r="V3" s="151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32">
        <v>0</v>
      </c>
      <c r="V4" s="133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4">
        <v>0</v>
      </c>
      <c r="V5" s="135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6">
        <v>0</v>
      </c>
      <c r="V6" s="137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6">
        <v>1</v>
      </c>
      <c r="V7" s="137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4">
        <v>0</v>
      </c>
      <c r="V8" s="135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4">
        <v>0</v>
      </c>
      <c r="V9" s="135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4">
        <v>0</v>
      </c>
      <c r="V10" s="135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4">
        <v>0</v>
      </c>
      <c r="V11" s="135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4">
        <v>0</v>
      </c>
      <c r="V12" s="135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4">
        <v>0</v>
      </c>
      <c r="V14" s="135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4">
        <v>0</v>
      </c>
      <c r="V17" s="135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4">
        <v>0</v>
      </c>
      <c r="V20" s="135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4">
        <v>0</v>
      </c>
      <c r="V21" s="135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4">
        <v>0</v>
      </c>
      <c r="V22" s="135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4">
        <v>0</v>
      </c>
      <c r="V23" s="135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4">
        <v>0</v>
      </c>
      <c r="V24" s="135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2">
        <v>0</v>
      </c>
      <c r="V25" s="153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40">
        <f>SUM(U4:U25)</f>
        <v>1</v>
      </c>
      <c r="V26" s="141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8" t="s">
        <v>33</v>
      </c>
      <c r="S29" s="138"/>
      <c r="T29" s="138"/>
      <c r="U29" s="138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2" t="s">
        <v>29</v>
      </c>
      <c r="S30" s="142"/>
      <c r="T30" s="142"/>
      <c r="U30" s="142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3">
        <v>42826</v>
      </c>
      <c r="S31" s="146">
        <f>'[2]березень'!$D$97</f>
        <v>1399.2856000000002</v>
      </c>
      <c r="T31" s="146"/>
      <c r="U31" s="146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4"/>
      <c r="S32" s="146"/>
      <c r="T32" s="146"/>
      <c r="U32" s="146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7" t="s">
        <v>45</v>
      </c>
      <c r="T34" s="148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9" t="s">
        <v>40</v>
      </c>
      <c r="T35" s="149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8" t="s">
        <v>30</v>
      </c>
      <c r="S39" s="138"/>
      <c r="T39" s="138"/>
      <c r="U39" s="138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9" t="s">
        <v>31</v>
      </c>
      <c r="S40" s="139"/>
      <c r="T40" s="139"/>
      <c r="U40" s="139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3">
        <v>42826</v>
      </c>
      <c r="S41" s="145">
        <v>114548.88999999997</v>
      </c>
      <c r="T41" s="145"/>
      <c r="U41" s="145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4"/>
      <c r="S42" s="145"/>
      <c r="T42" s="145"/>
      <c r="U42" s="145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85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87</v>
      </c>
      <c r="S1" s="122"/>
      <c r="T1" s="122"/>
      <c r="U1" s="122"/>
      <c r="V1" s="122"/>
      <c r="W1" s="123"/>
    </row>
    <row r="2" spans="1:23" ht="15" thickBot="1">
      <c r="A2" s="124" t="s">
        <v>88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89</v>
      </c>
      <c r="S2" s="128"/>
      <c r="T2" s="128"/>
      <c r="U2" s="128"/>
      <c r="V2" s="128"/>
      <c r="W2" s="129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0" t="s">
        <v>47</v>
      </c>
      <c r="V3" s="131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32">
        <v>0</v>
      </c>
      <c r="V4" s="133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4">
        <v>1</v>
      </c>
      <c r="V5" s="135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6">
        <v>0</v>
      </c>
      <c r="V6" s="137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6">
        <v>0</v>
      </c>
      <c r="V7" s="137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4">
        <v>0</v>
      </c>
      <c r="V8" s="135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4">
        <v>0</v>
      </c>
      <c r="V9" s="135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4">
        <v>0</v>
      </c>
      <c r="V10" s="135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4">
        <v>0</v>
      </c>
      <c r="V11" s="135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4">
        <v>0</v>
      </c>
      <c r="V12" s="135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4">
        <v>0</v>
      </c>
      <c r="V14" s="135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4">
        <v>0</v>
      </c>
      <c r="V17" s="135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4">
        <v>0</v>
      </c>
      <c r="V20" s="135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4">
        <v>0</v>
      </c>
      <c r="V21" s="135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4">
        <v>1</v>
      </c>
      <c r="V22" s="135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40">
        <f>SUM(U4:U22)</f>
        <v>2</v>
      </c>
      <c r="V23" s="141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8" t="s">
        <v>33</v>
      </c>
      <c r="S26" s="138"/>
      <c r="T26" s="138"/>
      <c r="U26" s="138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2" t="s">
        <v>29</v>
      </c>
      <c r="S27" s="142"/>
      <c r="T27" s="142"/>
      <c r="U27" s="142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>
        <v>42856</v>
      </c>
      <c r="S28" s="146">
        <f>'[2]квітень'!$D$97</f>
        <v>102.57358</v>
      </c>
      <c r="T28" s="146"/>
      <c r="U28" s="146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/>
      <c r="S29" s="146"/>
      <c r="T29" s="146"/>
      <c r="U29" s="146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7" t="s">
        <v>45</v>
      </c>
      <c r="T31" s="148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9" t="s">
        <v>40</v>
      </c>
      <c r="T32" s="149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8" t="s">
        <v>30</v>
      </c>
      <c r="S36" s="138"/>
      <c r="T36" s="138"/>
      <c r="U36" s="138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9" t="s">
        <v>31</v>
      </c>
      <c r="S37" s="139"/>
      <c r="T37" s="139"/>
      <c r="U37" s="139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3">
        <v>42856</v>
      </c>
      <c r="S38" s="145">
        <v>94413.13370999995</v>
      </c>
      <c r="T38" s="145"/>
      <c r="U38" s="145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4"/>
      <c r="S39" s="145"/>
      <c r="T39" s="145"/>
      <c r="U39" s="145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8" t="s">
        <v>90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1"/>
      <c r="R1" s="121" t="s">
        <v>92</v>
      </c>
      <c r="S1" s="122"/>
      <c r="T1" s="122"/>
      <c r="U1" s="122"/>
      <c r="V1" s="122"/>
      <c r="W1" s="123"/>
    </row>
    <row r="2" spans="1:23" ht="15" thickBot="1">
      <c r="A2" s="124" t="s">
        <v>97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"/>
      <c r="R2" s="127" t="s">
        <v>98</v>
      </c>
      <c r="S2" s="128"/>
      <c r="T2" s="128"/>
      <c r="U2" s="128"/>
      <c r="V2" s="128"/>
      <c r="W2" s="129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94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30" t="s">
        <v>47</v>
      </c>
      <c r="V3" s="131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19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AVERAGE(N4:N19)</f>
        <v>5090.76875</v>
      </c>
      <c r="R4" s="71">
        <v>1.95</v>
      </c>
      <c r="S4" s="72">
        <v>0</v>
      </c>
      <c r="T4" s="73">
        <v>223.1</v>
      </c>
      <c r="U4" s="132">
        <v>0</v>
      </c>
      <c r="V4" s="133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5090.8</v>
      </c>
      <c r="R5" s="75">
        <v>0</v>
      </c>
      <c r="S5" s="69">
        <v>0</v>
      </c>
      <c r="T5" s="76">
        <v>0</v>
      </c>
      <c r="U5" s="134">
        <v>0</v>
      </c>
      <c r="V5" s="135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5090.8</v>
      </c>
      <c r="R6" s="77">
        <v>0</v>
      </c>
      <c r="S6" s="78">
        <v>0</v>
      </c>
      <c r="T6" s="79">
        <v>0</v>
      </c>
      <c r="U6" s="136">
        <v>0</v>
      </c>
      <c r="V6" s="137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5090.8</v>
      </c>
      <c r="R7" s="77">
        <v>0</v>
      </c>
      <c r="S7" s="78">
        <v>0</v>
      </c>
      <c r="T7" s="79">
        <v>416.7</v>
      </c>
      <c r="U7" s="136">
        <v>1</v>
      </c>
      <c r="V7" s="137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5090.8</v>
      </c>
      <c r="R8" s="77">
        <v>0</v>
      </c>
      <c r="S8" s="78">
        <v>0</v>
      </c>
      <c r="T8" s="76">
        <v>0</v>
      </c>
      <c r="U8" s="134">
        <v>0</v>
      </c>
      <c r="V8" s="135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5090.8</v>
      </c>
      <c r="R9" s="77">
        <v>0</v>
      </c>
      <c r="S9" s="78">
        <v>0</v>
      </c>
      <c r="T9" s="76">
        <v>405.9</v>
      </c>
      <c r="U9" s="134">
        <v>0</v>
      </c>
      <c r="V9" s="135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5090.8</v>
      </c>
      <c r="R10" s="77">
        <v>0</v>
      </c>
      <c r="S10" s="78">
        <v>0</v>
      </c>
      <c r="T10" s="76">
        <v>19.84</v>
      </c>
      <c r="U10" s="134">
        <v>0</v>
      </c>
      <c r="V10" s="135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5090.8</v>
      </c>
      <c r="R11" s="75">
        <v>0</v>
      </c>
      <c r="S11" s="69">
        <v>0</v>
      </c>
      <c r="T11" s="76">
        <v>0</v>
      </c>
      <c r="U11" s="134">
        <v>0</v>
      </c>
      <c r="V11" s="135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5090.8</v>
      </c>
      <c r="R12" s="75">
        <v>0</v>
      </c>
      <c r="S12" s="69">
        <v>0</v>
      </c>
      <c r="T12" s="76">
        <v>16.8</v>
      </c>
      <c r="U12" s="134">
        <v>0</v>
      </c>
      <c r="V12" s="135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5090.8</v>
      </c>
      <c r="R13" s="75">
        <v>0</v>
      </c>
      <c r="S13" s="69">
        <v>0</v>
      </c>
      <c r="T13" s="76">
        <v>0</v>
      </c>
      <c r="U13" s="134">
        <v>0</v>
      </c>
      <c r="V13" s="135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5090.8</v>
      </c>
      <c r="R14" s="75">
        <v>0</v>
      </c>
      <c r="S14" s="69">
        <v>0</v>
      </c>
      <c r="T14" s="80">
        <v>1198.54</v>
      </c>
      <c r="U14" s="134">
        <v>0</v>
      </c>
      <c r="V14" s="135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5090.8</v>
      </c>
      <c r="R15" s="75">
        <v>0</v>
      </c>
      <c r="S15" s="69">
        <v>0</v>
      </c>
      <c r="T15" s="80">
        <v>0</v>
      </c>
      <c r="U15" s="134">
        <v>0</v>
      </c>
      <c r="V15" s="135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5090.8</v>
      </c>
      <c r="R16" s="75">
        <v>0</v>
      </c>
      <c r="S16" s="69">
        <v>0</v>
      </c>
      <c r="T16" s="80">
        <v>0</v>
      </c>
      <c r="U16" s="134">
        <v>0</v>
      </c>
      <c r="V16" s="135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5090.8</v>
      </c>
      <c r="R17" s="75">
        <v>0</v>
      </c>
      <c r="S17" s="69">
        <v>0</v>
      </c>
      <c r="T17" s="80">
        <v>13.4</v>
      </c>
      <c r="U17" s="134">
        <v>0</v>
      </c>
      <c r="V17" s="135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</v>
      </c>
      <c r="D18" s="113">
        <v>142.2</v>
      </c>
      <c r="E18" s="113">
        <f t="shared" si="0"/>
        <v>110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9.549999999999706</v>
      </c>
      <c r="N18" s="69">
        <v>1960.85</v>
      </c>
      <c r="O18" s="69">
        <v>3500</v>
      </c>
      <c r="P18" s="3">
        <f>N18/O18</f>
        <v>0.5602428571428572</v>
      </c>
      <c r="Q18" s="2">
        <v>5090.8</v>
      </c>
      <c r="R18" s="75">
        <v>0</v>
      </c>
      <c r="S18" s="69">
        <v>0</v>
      </c>
      <c r="T18" s="76">
        <v>0</v>
      </c>
      <c r="U18" s="134">
        <v>0</v>
      </c>
      <c r="V18" s="135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</v>
      </c>
      <c r="D19" s="113">
        <v>26.7</v>
      </c>
      <c r="E19" s="113">
        <f t="shared" si="0"/>
        <v>361.40000000000003</v>
      </c>
      <c r="F19" s="85">
        <v>7.2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10.399999999999745</v>
      </c>
      <c r="N19" s="69">
        <v>2489</v>
      </c>
      <c r="O19" s="69">
        <v>3600</v>
      </c>
      <c r="P19" s="3">
        <f>N19/O19</f>
        <v>0.6913888888888889</v>
      </c>
      <c r="Q19" s="2">
        <v>5090.8</v>
      </c>
      <c r="R19" s="75">
        <v>0</v>
      </c>
      <c r="S19" s="69">
        <v>0</v>
      </c>
      <c r="T19" s="76">
        <v>0</v>
      </c>
      <c r="U19" s="134">
        <v>0</v>
      </c>
      <c r="V19" s="135"/>
      <c r="W19" s="74">
        <f t="shared" si="3"/>
        <v>0</v>
      </c>
    </row>
    <row r="20" spans="1:23" ht="12.75">
      <c r="A20" s="10">
        <v>42881</v>
      </c>
      <c r="B20" s="69"/>
      <c r="C20" s="80"/>
      <c r="D20" s="113"/>
      <c r="E20" s="113"/>
      <c r="F20" s="85"/>
      <c r="G20" s="69"/>
      <c r="H20" s="69"/>
      <c r="I20" s="85"/>
      <c r="J20" s="85"/>
      <c r="K20" s="85"/>
      <c r="L20" s="85"/>
      <c r="M20" s="69">
        <f>N20-B20-C20-F20-G20-H20-I20-J20-K20-L20</f>
        <v>0</v>
      </c>
      <c r="N20" s="69"/>
      <c r="O20" s="69">
        <v>3800</v>
      </c>
      <c r="P20" s="3">
        <f>N20/O20</f>
        <v>0</v>
      </c>
      <c r="Q20" s="2">
        <v>5090.8</v>
      </c>
      <c r="R20" s="75"/>
      <c r="S20" s="69"/>
      <c r="T20" s="76"/>
      <c r="U20" s="134"/>
      <c r="V20" s="135"/>
      <c r="W20" s="74">
        <f t="shared" si="3"/>
        <v>0</v>
      </c>
    </row>
    <row r="21" spans="1:23" ht="12.75">
      <c r="A21" s="10">
        <v>42884</v>
      </c>
      <c r="B21" s="69"/>
      <c r="C21" s="80"/>
      <c r="D21" s="113"/>
      <c r="E21" s="113"/>
      <c r="F21" s="85"/>
      <c r="G21" s="69"/>
      <c r="H21" s="69"/>
      <c r="I21" s="85"/>
      <c r="J21" s="85"/>
      <c r="K21" s="85"/>
      <c r="L21" s="85"/>
      <c r="M21" s="69">
        <f t="shared" si="1"/>
        <v>0</v>
      </c>
      <c r="N21" s="69"/>
      <c r="O21" s="69">
        <v>8500</v>
      </c>
      <c r="P21" s="3">
        <f t="shared" si="2"/>
        <v>0</v>
      </c>
      <c r="Q21" s="2">
        <v>5090.8</v>
      </c>
      <c r="R21" s="81"/>
      <c r="S21" s="80"/>
      <c r="T21" s="76"/>
      <c r="U21" s="134"/>
      <c r="V21" s="135"/>
      <c r="W21" s="74">
        <f t="shared" si="3"/>
        <v>0</v>
      </c>
    </row>
    <row r="22" spans="1:23" ht="12.75">
      <c r="A22" s="10">
        <v>42885</v>
      </c>
      <c r="B22" s="69"/>
      <c r="C22" s="80"/>
      <c r="D22" s="113"/>
      <c r="E22" s="113"/>
      <c r="F22" s="85"/>
      <c r="G22" s="69"/>
      <c r="H22" s="69"/>
      <c r="I22" s="85"/>
      <c r="J22" s="85"/>
      <c r="K22" s="85"/>
      <c r="L22" s="85"/>
      <c r="M22" s="69">
        <f t="shared" si="1"/>
        <v>0</v>
      </c>
      <c r="N22" s="69"/>
      <c r="O22" s="69">
        <v>12100</v>
      </c>
      <c r="P22" s="3">
        <f>N22/O22</f>
        <v>0</v>
      </c>
      <c r="Q22" s="2">
        <v>5090.8</v>
      </c>
      <c r="R22" s="81"/>
      <c r="S22" s="80"/>
      <c r="T22" s="76"/>
      <c r="U22" s="116"/>
      <c r="V22" s="117"/>
      <c r="W22" s="74">
        <f t="shared" si="3"/>
        <v>0</v>
      </c>
    </row>
    <row r="23" spans="1:23" ht="13.5" thickBot="1">
      <c r="A23" s="10">
        <v>42886</v>
      </c>
      <c r="B23" s="69"/>
      <c r="C23" s="80"/>
      <c r="D23" s="113"/>
      <c r="E23" s="113"/>
      <c r="F23" s="85"/>
      <c r="G23" s="69"/>
      <c r="H23" s="69"/>
      <c r="I23" s="85"/>
      <c r="J23" s="85"/>
      <c r="K23" s="85"/>
      <c r="L23" s="85"/>
      <c r="M23" s="69">
        <f t="shared" si="1"/>
        <v>0</v>
      </c>
      <c r="N23" s="69"/>
      <c r="O23" s="69">
        <v>5800</v>
      </c>
      <c r="P23" s="3">
        <f t="shared" si="2"/>
        <v>0</v>
      </c>
      <c r="Q23" s="2">
        <v>5090.8</v>
      </c>
      <c r="R23" s="81"/>
      <c r="S23" s="80"/>
      <c r="T23" s="76"/>
      <c r="U23" s="134"/>
      <c r="V23" s="135"/>
      <c r="W23" s="74">
        <f t="shared" si="3"/>
        <v>0</v>
      </c>
    </row>
    <row r="24" spans="1:23" ht="13.5" thickBot="1">
      <c r="A24" s="90" t="s">
        <v>28</v>
      </c>
      <c r="B24" s="92">
        <f aca="true" t="shared" si="4" ref="B24:O24">SUM(B4:B23)</f>
        <v>40950.5</v>
      </c>
      <c r="C24" s="92">
        <f t="shared" si="4"/>
        <v>4699.950000000001</v>
      </c>
      <c r="D24" s="115">
        <f t="shared" si="4"/>
        <v>1130.5</v>
      </c>
      <c r="E24" s="115">
        <f t="shared" si="4"/>
        <v>3569.45</v>
      </c>
      <c r="F24" s="92">
        <f t="shared" si="4"/>
        <v>202.00000000000006</v>
      </c>
      <c r="G24" s="92">
        <f t="shared" si="4"/>
        <v>5627.2</v>
      </c>
      <c r="H24" s="92">
        <f t="shared" si="4"/>
        <v>22285.6</v>
      </c>
      <c r="I24" s="92">
        <f t="shared" si="4"/>
        <v>1202.2999999999997</v>
      </c>
      <c r="J24" s="92">
        <f t="shared" si="4"/>
        <v>429.59999999999997</v>
      </c>
      <c r="K24" s="92">
        <f t="shared" si="4"/>
        <v>533.6</v>
      </c>
      <c r="L24" s="92">
        <f t="shared" si="4"/>
        <v>2672.3</v>
      </c>
      <c r="M24" s="91">
        <f t="shared" si="4"/>
        <v>2849.25</v>
      </c>
      <c r="N24" s="91">
        <f t="shared" si="4"/>
        <v>81452.3</v>
      </c>
      <c r="O24" s="91">
        <f t="shared" si="4"/>
        <v>112500</v>
      </c>
      <c r="P24" s="93">
        <f>N24/O24</f>
        <v>0.7240204444444445</v>
      </c>
      <c r="Q24" s="2"/>
      <c r="R24" s="82">
        <f>SUM(R4:R23)</f>
        <v>1.95</v>
      </c>
      <c r="S24" s="82">
        <f>SUM(S4:S23)</f>
        <v>0</v>
      </c>
      <c r="T24" s="82">
        <f>SUM(T4:T23)</f>
        <v>2294.2799999999997</v>
      </c>
      <c r="U24" s="140">
        <f>SUM(U4:U23)</f>
        <v>1</v>
      </c>
      <c r="V24" s="141"/>
      <c r="W24" s="82">
        <f>R24+S24+U24+T24+V24</f>
        <v>2297.2299999999996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8" t="s">
        <v>33</v>
      </c>
      <c r="S27" s="138"/>
      <c r="T27" s="138"/>
      <c r="U27" s="138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3">
        <v>42881</v>
      </c>
      <c r="S29" s="146">
        <v>0.00111</v>
      </c>
      <c r="T29" s="146"/>
      <c r="U29" s="14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4"/>
      <c r="S30" s="146"/>
      <c r="T30" s="146"/>
      <c r="U30" s="14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7" t="s">
        <v>45</v>
      </c>
      <c r="T32" s="14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9" t="s">
        <v>40</v>
      </c>
      <c r="T33" s="14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8" t="s">
        <v>30</v>
      </c>
      <c r="S37" s="138"/>
      <c r="T37" s="138"/>
      <c r="U37" s="138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9" t="s">
        <v>31</v>
      </c>
      <c r="S38" s="139"/>
      <c r="T38" s="139"/>
      <c r="U38" s="139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3">
        <v>42881</v>
      </c>
      <c r="S39" s="145">
        <v>67914.91521999995</v>
      </c>
      <c r="T39" s="145"/>
      <c r="U39" s="14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4"/>
      <c r="S40" s="145"/>
      <c r="T40" s="145"/>
      <c r="U40" s="14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2:T32"/>
    <mergeCell ref="U17:V17"/>
    <mergeCell ref="U18:V18"/>
    <mergeCell ref="U19:V19"/>
    <mergeCell ref="U20:V20"/>
    <mergeCell ref="U21:V21"/>
    <mergeCell ref="U23:V23"/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1" t="s">
        <v>95</v>
      </c>
      <c r="C26" s="161"/>
      <c r="D26" s="161"/>
      <c r="E26" s="161"/>
      <c r="F26" s="161"/>
      <c r="G26" s="161"/>
      <c r="H26" s="161"/>
      <c r="I26" s="161"/>
      <c r="J26" s="161"/>
      <c r="K26" s="161"/>
      <c r="L26" s="162"/>
      <c r="M26" s="162"/>
      <c r="N26" s="162"/>
    </row>
    <row r="27" spans="1:16" ht="54" customHeight="1">
      <c r="A27" s="154" t="s">
        <v>32</v>
      </c>
      <c r="B27" s="163" t="s">
        <v>43</v>
      </c>
      <c r="C27" s="163"/>
      <c r="D27" s="156" t="s">
        <v>49</v>
      </c>
      <c r="E27" s="157"/>
      <c r="F27" s="158" t="s">
        <v>44</v>
      </c>
      <c r="G27" s="159"/>
      <c r="H27" s="160" t="s">
        <v>52</v>
      </c>
      <c r="I27" s="156"/>
      <c r="J27" s="171"/>
      <c r="K27" s="172"/>
      <c r="L27" s="168" t="s">
        <v>36</v>
      </c>
      <c r="M27" s="169"/>
      <c r="N27" s="170"/>
      <c r="O27" s="164" t="s">
        <v>96</v>
      </c>
      <c r="P27" s="165"/>
    </row>
    <row r="28" spans="1:16" ht="30.75" customHeight="1">
      <c r="A28" s="155"/>
      <c r="B28" s="48" t="s">
        <v>93</v>
      </c>
      <c r="C28" s="22" t="s">
        <v>23</v>
      </c>
      <c r="D28" s="48" t="str">
        <f>B28</f>
        <v>план на січень-травень 2017р.</v>
      </c>
      <c r="E28" s="22" t="str">
        <f>C28</f>
        <v>факт</v>
      </c>
      <c r="F28" s="47" t="str">
        <f>B28</f>
        <v>план на січень-травень 2017р.</v>
      </c>
      <c r="G28" s="62" t="str">
        <f>C28</f>
        <v>факт</v>
      </c>
      <c r="H28" s="48" t="str">
        <f>B28</f>
        <v>план на січень-травень 2017р.</v>
      </c>
      <c r="I28" s="22" t="str">
        <f>C28</f>
        <v>факт</v>
      </c>
      <c r="J28" s="47"/>
      <c r="K28" s="62"/>
      <c r="L28" s="45" t="str">
        <f>D28</f>
        <v>план на січень-травень 2017р.</v>
      </c>
      <c r="M28" s="22" t="str">
        <f>C28</f>
        <v>факт</v>
      </c>
      <c r="N28" s="46" t="s">
        <v>24</v>
      </c>
      <c r="O28" s="159"/>
      <c r="P28" s="156"/>
    </row>
    <row r="29" spans="1:16" ht="23.25" customHeight="1" thickBot="1">
      <c r="A29" s="44">
        <f>травень!S39</f>
        <v>67914.91521999995</v>
      </c>
      <c r="B29" s="49">
        <v>12030</v>
      </c>
      <c r="C29" s="49">
        <v>304.9</v>
      </c>
      <c r="D29" s="49">
        <v>4500</v>
      </c>
      <c r="E29" s="49">
        <v>0.13</v>
      </c>
      <c r="F29" s="49">
        <v>12350</v>
      </c>
      <c r="G29" s="49">
        <v>4115.7</v>
      </c>
      <c r="H29" s="49">
        <v>5</v>
      </c>
      <c r="I29" s="49">
        <v>6</v>
      </c>
      <c r="J29" s="49"/>
      <c r="K29" s="49"/>
      <c r="L29" s="63">
        <f>H29+F29+D29+J29+B29</f>
        <v>28885</v>
      </c>
      <c r="M29" s="50">
        <f>C29+E29+G29+I29</f>
        <v>4426.73</v>
      </c>
      <c r="N29" s="51">
        <f>M29-L29</f>
        <v>-24458.27</v>
      </c>
      <c r="O29" s="166">
        <f>травень!S29</f>
        <v>0.00111</v>
      </c>
      <c r="P29" s="167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3"/>
      <c r="P30" s="163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278840</v>
      </c>
      <c r="C48" s="32">
        <v>264046.64</v>
      </c>
      <c r="F48" s="1" t="s">
        <v>22</v>
      </c>
      <c r="G48" s="6"/>
      <c r="H48" s="173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72995</v>
      </c>
      <c r="C49" s="32">
        <v>63453.39</v>
      </c>
      <c r="G49" s="6"/>
      <c r="H49" s="173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94305.7</v>
      </c>
      <c r="C50" s="32">
        <v>95892.65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9584.1</v>
      </c>
      <c r="C51" s="32">
        <v>9948.34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48400</v>
      </c>
      <c r="C52" s="32">
        <v>40804.79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3040</v>
      </c>
      <c r="C53" s="32">
        <v>2721.32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10900</v>
      </c>
      <c r="C54" s="32">
        <v>10479.16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11442.500000000044</v>
      </c>
      <c r="C55" s="12">
        <v>13867.729999999941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529507.3</v>
      </c>
      <c r="C56" s="9">
        <v>501214.01999999996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12030</v>
      </c>
      <c r="C58" s="9">
        <f>C29</f>
        <v>304.9</v>
      </c>
    </row>
    <row r="59" spans="1:3" ht="25.5">
      <c r="A59" s="83" t="s">
        <v>54</v>
      </c>
      <c r="B59" s="9">
        <f>D29</f>
        <v>4500</v>
      </c>
      <c r="C59" s="9">
        <f>E29</f>
        <v>0.13</v>
      </c>
    </row>
    <row r="60" spans="1:3" ht="12.75">
      <c r="A60" s="83" t="s">
        <v>55</v>
      </c>
      <c r="B60" s="9">
        <f>F29</f>
        <v>12350</v>
      </c>
      <c r="C60" s="9">
        <f>G29</f>
        <v>4115.7</v>
      </c>
    </row>
    <row r="61" spans="1:3" ht="25.5">
      <c r="A61" s="83" t="s">
        <v>56</v>
      </c>
      <c r="B61" s="9">
        <f>H29</f>
        <v>5</v>
      </c>
      <c r="C61" s="9">
        <f>I29</f>
        <v>6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3" sqref="D3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2017-05-03T08:55:53Z</cp:lastPrinted>
  <dcterms:created xsi:type="dcterms:W3CDTF">2006-11-30T08:16:02Z</dcterms:created>
  <dcterms:modified xsi:type="dcterms:W3CDTF">2017-05-26T09:04:35Z</dcterms:modified>
  <cp:category/>
  <cp:version/>
  <cp:contentType/>
  <cp:contentStatus/>
</cp:coreProperties>
</file>